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samskipnaden-my.sharepoint.com/personal/daniel_skarsfjord_samskipnaden_no/Documents/Samskipnaden Narvik/Studentliv/Regnskapsmal foreninger &amp; klubber/"/>
    </mc:Choice>
  </mc:AlternateContent>
  <bookViews>
    <workbookView xWindow="0" yWindow="0" windowWidth="13680" windowHeight="7620" activeTab="1"/>
  </bookViews>
  <sheets>
    <sheet name="REGNSKAP OG BALANSE" sheetId="2" r:id="rId1"/>
    <sheet name="POSTERINGSJOURNAL" sheetId="3" r:id="rId2"/>
    <sheet name="BUDSJETT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2" l="1"/>
  <c r="G4" i="2" l="1"/>
  <c r="G3" i="2"/>
  <c r="C24" i="2"/>
  <c r="C4" i="2"/>
  <c r="G2" i="2"/>
  <c r="C26" i="4" l="1"/>
  <c r="C28" i="4" s="1"/>
  <c r="C8" i="4"/>
  <c r="C22" i="2"/>
  <c r="C20" i="2"/>
  <c r="C19" i="2"/>
  <c r="C9" i="2" l="1"/>
  <c r="C5" i="2" l="1"/>
  <c r="G5" i="2" l="1"/>
  <c r="C18" i="2"/>
  <c r="C16" i="2"/>
  <c r="C14" i="2"/>
  <c r="C12" i="2"/>
  <c r="C11" i="2"/>
  <c r="C6" i="2"/>
  <c r="C25" i="2" l="1"/>
  <c r="C7" i="2"/>
  <c r="C27" i="2" l="1"/>
</calcChain>
</file>

<file path=xl/sharedStrings.xml><?xml version="1.0" encoding="utf-8"?>
<sst xmlns="http://schemas.openxmlformats.org/spreadsheetml/2006/main" count="153" uniqueCount="103">
  <si>
    <t>SUM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</si>
  <si>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</si>
  <si>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</si>
  <si>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</si>
  <si>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</si>
  <si>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</si>
  <si>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</si>
  <si>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</si>
  <si>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</si>
  <si>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</si>
  <si>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</si>
  <si>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</si>
  <si>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</si>
  <si>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</si>
  <si>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</si>
  <si>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</si>
  <si>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</si>
  <si>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</si>
  <si>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</si>
  <si>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</si>
  <si>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</si>
  <si>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</si>
  <si>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</si>
  <si>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</si>
  <si>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</si>
  <si>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</si>
  <si>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</si>
  <si>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</si>
  <si>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</si>
  <si>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</si>
  <si>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</si>
  <si>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</si>
  <si>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</si>
  <si>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</si>
  <si>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</si>
  <si>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</si>
  <si>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</si>
  <si>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</si>
  <si>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</si>
  <si>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</si>
  <si>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</si>
  <si>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</si>
  <si>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</si>
  <si>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</si>
  <si>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</si>
  <si>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</si>
  <si>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</si>
  <si>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</si>
  <si>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</si>
  <si>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</si>
  <si>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</si>
  <si>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DATO</t>
  </si>
  <si>
    <t>Bilagsnr.</t>
  </si>
  <si>
    <t>DEBET</t>
  </si>
  <si>
    <t>KREDIT</t>
  </si>
  <si>
    <t>POSTERINGSTEKST</t>
  </si>
  <si>
    <t>*Restmidler fra tidligere konto*</t>
  </si>
  <si>
    <t>Eksempelutgift reise 1</t>
  </si>
  <si>
    <t>Tilskudd fra semesteravgiften</t>
  </si>
  <si>
    <t>Medlemskontingent</t>
  </si>
  <si>
    <t>Andre inntekter</t>
  </si>
  <si>
    <t>SUM DRIFTSINNTEKTER</t>
  </si>
  <si>
    <t>Kontorutgifter</t>
  </si>
  <si>
    <t>Abbonement / forsikring</t>
  </si>
  <si>
    <t>Diverse utgifter</t>
  </si>
  <si>
    <t>Innkjøp av utstyr</t>
  </si>
  <si>
    <t>Reisekostnader</t>
  </si>
  <si>
    <t>Møteutgifter (servering o.l)</t>
  </si>
  <si>
    <t>Aksjoner/prosjekter/stand o.l</t>
  </si>
  <si>
    <t>Promotering</t>
  </si>
  <si>
    <t>Arrangementer</t>
  </si>
  <si>
    <t>DRIFTSINNTEKTER</t>
  </si>
  <si>
    <t>KONTORUTGIFTER/UTSTYR</t>
  </si>
  <si>
    <t>REISEUTGIFTER</t>
  </si>
  <si>
    <t>MØTEUTGIFTER</t>
  </si>
  <si>
    <t>PROSJEKTER, AKSJONER, ARRANGEMENTER &amp; PR</t>
  </si>
  <si>
    <t>FINANSINNTEKTER</t>
  </si>
  <si>
    <t>FINANSKOSTNADER</t>
  </si>
  <si>
    <t>ÅRSRESULTAT</t>
  </si>
  <si>
    <t>RESULTATREGNSKAP</t>
  </si>
  <si>
    <t>BALANSE</t>
  </si>
  <si>
    <t>Bankkonto</t>
  </si>
  <si>
    <t>Fordringer</t>
  </si>
  <si>
    <t>Kortsiktig gjeld</t>
  </si>
  <si>
    <t>SUM FRI EGENKAPITAL</t>
  </si>
  <si>
    <t>Renteinntekter bank</t>
  </si>
  <si>
    <t>Betalingsgebyr bank</t>
  </si>
  <si>
    <t>SUM DRIFTSUTGIFTER</t>
  </si>
  <si>
    <t>Årets resultat</t>
  </si>
  <si>
    <t>Her vises resultatregnskapet.</t>
  </si>
  <si>
    <t>Denne arbeidsblokken er koblet opp gjennom formler</t>
  </si>
  <si>
    <t>til "posteringsjournal" hvor bilagene føres inn.</t>
  </si>
  <si>
    <t xml:space="preserve">Husk å ta vare på bilagene. Eks kvitteringer og </t>
  </si>
  <si>
    <t>fakturaer. Gjerne samle de i en egen mappe med</t>
  </si>
  <si>
    <t>inndeling fra hvilken måned bilaget er fra.</t>
  </si>
  <si>
    <t>Dette gjør det oversiktlig og enkelt å finne frem</t>
  </si>
  <si>
    <t>hvis det skulle være nødvendig å se i ettertid.</t>
  </si>
  <si>
    <t>DRIFTSREGNSKAP</t>
  </si>
  <si>
    <t>BUDSJETT</t>
  </si>
  <si>
    <t>Restmidler (forrige år)</t>
  </si>
  <si>
    <t>semesteravg midler</t>
  </si>
  <si>
    <t>Semesteravgiftsmidler</t>
  </si>
  <si>
    <t>Årsresultat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</si>
</sst>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0303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4">
    <xf numFmtId="0" fontId="0" fillId="0" borderId="0" xfId="0"/>
    <xf numFmtId="0" fontId="0" fillId="0" borderId="0" xfId="0" applyFont="1"/>
    <xf numFmtId="0" fontId="1" fillId="0" borderId="0" xfId="1" applyFont="1" applyFill="1"/>
    <xf numFmtId="0" fontId="2" fillId="3" borderId="2" xfId="0" applyFont="1" applyFill="1" applyBorder="1"/>
    <xf numFmtId="0" fontId="0" fillId="3" borderId="3" xfId="0" applyFont="1" applyFill="1" applyBorder="1"/>
    <xf numFmtId="0" fontId="0" fillId="0" borderId="0" xfId="0" applyFont="1" applyBorder="1"/>
    <xf numFmtId="0" fontId="0" fillId="0" borderId="0" xfId="0" applyBorder="1"/>
    <xf numFmtId="0" fontId="0" fillId="3" borderId="10" xfId="0" applyFont="1" applyFill="1" applyBorder="1"/>
    <xf numFmtId="0" fontId="0" fillId="3" borderId="11" xfId="0" applyFont="1" applyFill="1" applyBorder="1"/>
    <xf numFmtId="0" fontId="6" fillId="3" borderId="9" xfId="0" applyFont="1" applyFill="1" applyBorder="1"/>
    <xf numFmtId="0" fontId="0" fillId="3" borderId="4" xfId="0" applyFont="1" applyFill="1" applyBorder="1"/>
    <xf numFmtId="0" fontId="0" fillId="3" borderId="0" xfId="0" applyFont="1" applyFill="1" applyBorder="1"/>
    <xf numFmtId="0" fontId="0" fillId="3" borderId="5" xfId="0" applyFont="1" applyFill="1" applyBorder="1"/>
    <xf numFmtId="0" fontId="7" fillId="3" borderId="17" xfId="0" applyFont="1" applyFill="1" applyBorder="1"/>
    <xf numFmtId="0" fontId="0" fillId="0" borderId="12" xfId="0" applyBorder="1"/>
    <xf numFmtId="0" fontId="0" fillId="0" borderId="25" xfId="0" applyBorder="1"/>
    <xf numFmtId="0" fontId="4" fillId="4" borderId="4" xfId="0" applyFont="1" applyFill="1" applyBorder="1"/>
    <xf numFmtId="0" fontId="4" fillId="4" borderId="0" xfId="0" applyFont="1" applyFill="1" applyBorder="1"/>
    <xf numFmtId="0" fontId="4" fillId="4" borderId="5" xfId="0" applyFont="1" applyFill="1" applyBorder="1"/>
    <xf numFmtId="0" fontId="6" fillId="3" borderId="1" xfId="0" applyFont="1" applyFill="1" applyBorder="1"/>
    <xf numFmtId="0" fontId="0" fillId="0" borderId="12" xfId="0" applyFont="1" applyBorder="1"/>
    <xf numFmtId="0" fontId="0" fillId="0" borderId="19" xfId="0" applyFont="1" applyBorder="1" applyAlignment="1">
      <alignment horizontal="center" vertical="center"/>
    </xf>
    <xf numFmtId="0" fontId="0" fillId="0" borderId="21" xfId="0" applyFont="1" applyBorder="1"/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/>
    <xf numFmtId="0" fontId="0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5" borderId="13" xfId="0" applyFont="1" applyFill="1" applyBorder="1" applyAlignment="1">
      <alignment horizontal="center" vertical="center"/>
    </xf>
    <xf numFmtId="0" fontId="4" fillId="5" borderId="14" xfId="0" applyFont="1" applyFill="1" applyBorder="1"/>
    <xf numFmtId="0" fontId="0" fillId="0" borderId="0" xfId="0" applyFont="1" applyFill="1"/>
    <xf numFmtId="0" fontId="0" fillId="0" borderId="20" xfId="0" applyFont="1" applyBorder="1"/>
    <xf numFmtId="0" fontId="0" fillId="0" borderId="0" xfId="0" applyAlignment="1">
      <alignment horizontal="center" vertical="center"/>
    </xf>
    <xf numFmtId="0" fontId="0" fillId="0" borderId="0" xfId="0" applyFill="1"/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6" borderId="32" xfId="0" applyFont="1" applyFill="1" applyBorder="1"/>
    <xf numFmtId="0" fontId="0" fillId="6" borderId="33" xfId="0" applyFont="1" applyFill="1" applyBorder="1"/>
    <xf numFmtId="0" fontId="0" fillId="6" borderId="35" xfId="0" applyFont="1" applyFill="1" applyBorder="1"/>
    <xf numFmtId="0" fontId="0" fillId="6" borderId="36" xfId="0" applyFont="1" applyFill="1" applyBorder="1"/>
    <xf numFmtId="0" fontId="0" fillId="6" borderId="37" xfId="0" applyFont="1" applyFill="1" applyBorder="1" applyAlignment="1">
      <alignment horizontal="center"/>
    </xf>
    <xf numFmtId="0" fontId="0" fillId="6" borderId="22" xfId="0" applyFont="1" applyFill="1" applyBorder="1" applyAlignment="1">
      <alignment horizontal="center"/>
    </xf>
    <xf numFmtId="0" fontId="0" fillId="0" borderId="35" xfId="0" applyFont="1" applyBorder="1"/>
    <xf numFmtId="0" fontId="0" fillId="0" borderId="36" xfId="0" applyFont="1" applyBorder="1"/>
    <xf numFmtId="0" fontId="0" fillId="6" borderId="12" xfId="0" applyFont="1" applyFill="1" applyBorder="1"/>
    <xf numFmtId="0" fontId="0" fillId="6" borderId="22" xfId="0" applyFont="1" applyFill="1" applyBorder="1"/>
    <xf numFmtId="0" fontId="0" fillId="6" borderId="22" xfId="0" applyFont="1" applyFill="1" applyBorder="1" applyAlignment="1">
      <alignment horizontal="center" vertical="center"/>
    </xf>
    <xf numFmtId="0" fontId="0" fillId="6" borderId="24" xfId="0" applyFont="1" applyFill="1" applyBorder="1" applyAlignment="1">
      <alignment horizontal="center"/>
    </xf>
    <xf numFmtId="0" fontId="0" fillId="6" borderId="25" xfId="0" applyFont="1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6" borderId="38" xfId="0" applyFont="1" applyFill="1" applyBorder="1"/>
    <xf numFmtId="0" fontId="0" fillId="6" borderId="39" xfId="0" applyFont="1" applyFill="1" applyBorder="1"/>
    <xf numFmtId="0" fontId="0" fillId="0" borderId="30" xfId="0" applyFont="1" applyBorder="1"/>
    <xf numFmtId="0" fontId="4" fillId="4" borderId="35" xfId="0" applyFont="1" applyFill="1" applyBorder="1"/>
    <xf numFmtId="0" fontId="4" fillId="4" borderId="36" xfId="0" applyFont="1" applyFill="1" applyBorder="1"/>
    <xf numFmtId="0" fontId="0" fillId="7" borderId="20" xfId="0" applyFill="1" applyBorder="1"/>
    <xf numFmtId="1" fontId="0" fillId="7" borderId="20" xfId="0" applyNumberForma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14" fontId="0" fillId="7" borderId="19" xfId="0" applyNumberFormat="1" applyFill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1" fontId="7" fillId="3" borderId="17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3" borderId="17" xfId="0" applyFont="1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2" fontId="7" fillId="3" borderId="18" xfId="0" applyNumberFormat="1" applyFon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21" xfId="0" applyNumberFormat="1" applyFont="1" applyBorder="1"/>
    <xf numFmtId="2" fontId="0" fillId="0" borderId="23" xfId="0" applyNumberFormat="1" applyFont="1" applyBorder="1"/>
    <xf numFmtId="2" fontId="0" fillId="0" borderId="31" xfId="0" applyNumberFormat="1" applyFont="1" applyBorder="1"/>
    <xf numFmtId="2" fontId="0" fillId="5" borderId="15" xfId="0" applyNumberFormat="1" applyFont="1" applyFill="1" applyBorder="1"/>
    <xf numFmtId="2" fontId="5" fillId="6" borderId="23" xfId="0" applyNumberFormat="1" applyFont="1" applyFill="1" applyBorder="1"/>
    <xf numFmtId="2" fontId="0" fillId="6" borderId="23" xfId="0" applyNumberFormat="1" applyFont="1" applyFill="1" applyBorder="1"/>
    <xf numFmtId="2" fontId="4" fillId="4" borderId="5" xfId="0" applyNumberFormat="1" applyFont="1" applyFill="1" applyBorder="1"/>
    <xf numFmtId="2" fontId="3" fillId="6" borderId="26" xfId="1" applyNumberFormat="1" applyFont="1" applyFill="1" applyBorder="1"/>
    <xf numFmtId="0" fontId="2" fillId="3" borderId="3" xfId="0" applyFont="1" applyFill="1" applyBorder="1"/>
    <xf numFmtId="0" fontId="0" fillId="0" borderId="24" xfId="0" applyFont="1" applyBorder="1" applyAlignment="1">
      <alignment horizontal="center" vertical="center"/>
    </xf>
    <xf numFmtId="0" fontId="0" fillId="0" borderId="26" xfId="0" applyFont="1" applyBorder="1"/>
    <xf numFmtId="0" fontId="0" fillId="8" borderId="34" xfId="0" applyFont="1" applyFill="1" applyBorder="1"/>
    <xf numFmtId="0" fontId="0" fillId="8" borderId="35" xfId="0" applyFont="1" applyFill="1" applyBorder="1"/>
    <xf numFmtId="0" fontId="0" fillId="8" borderId="36" xfId="0" applyFont="1" applyFill="1" applyBorder="1"/>
    <xf numFmtId="0" fontId="8" fillId="3" borderId="11" xfId="0" applyFont="1" applyFill="1" applyBorder="1"/>
    <xf numFmtId="0" fontId="8" fillId="3" borderId="5" xfId="0" applyFont="1" applyFill="1" applyBorder="1"/>
    <xf numFmtId="0" fontId="9" fillId="4" borderId="5" xfId="0" applyFont="1" applyFill="1" applyBorder="1"/>
    <xf numFmtId="2" fontId="10" fillId="6" borderId="23" xfId="0" applyNumberFormat="1" applyFont="1" applyFill="1" applyBorder="1"/>
    <xf numFmtId="2" fontId="8" fillId="6" borderId="23" xfId="0" applyNumberFormat="1" applyFont="1" applyFill="1" applyBorder="1"/>
    <xf numFmtId="2" fontId="9" fillId="4" borderId="5" xfId="0" applyNumberFormat="1" applyFont="1" applyFill="1" applyBorder="1"/>
    <xf numFmtId="2" fontId="11" fillId="6" borderId="26" xfId="1" applyNumberFormat="1" applyFont="1" applyFill="1" applyBorder="1"/>
    <xf numFmtId="0" fontId="8" fillId="0" borderId="0" xfId="0" applyFont="1"/>
    <xf numFmtId="0" fontId="8" fillId="3" borderId="10" xfId="0" applyFont="1" applyFill="1" applyBorder="1"/>
    <xf numFmtId="0" fontId="8" fillId="3" borderId="0" xfId="0" applyFont="1" applyFill="1" applyBorder="1"/>
    <xf numFmtId="0" fontId="9" fillId="4" borderId="0" xfId="0" applyFont="1" applyFill="1" applyBorder="1"/>
    <xf numFmtId="0" fontId="8" fillId="3" borderId="4" xfId="0" applyFont="1" applyFill="1" applyBorder="1"/>
    <xf numFmtId="0" fontId="9" fillId="4" borderId="4" xfId="0" applyFont="1" applyFill="1" applyBorder="1"/>
    <xf numFmtId="0" fontId="8" fillId="6" borderId="22" xfId="0" applyFont="1" applyFill="1" applyBorder="1" applyAlignment="1">
      <alignment horizontal="center"/>
    </xf>
    <xf numFmtId="0" fontId="8" fillId="6" borderId="22" xfId="0" applyFont="1" applyFill="1" applyBorder="1"/>
    <xf numFmtId="0" fontId="5" fillId="0" borderId="0" xfId="0" applyFont="1" applyFill="1"/>
    <xf numFmtId="0" fontId="4" fillId="6" borderId="0" xfId="0" applyFont="1" applyFill="1" applyBorder="1"/>
    <xf numFmtId="0" fontId="4" fillId="6" borderId="5" xfId="0" applyFont="1" applyFill="1" applyBorder="1"/>
    <xf numFmtId="0" fontId="0" fillId="4" borderId="35" xfId="0" applyFont="1" applyFill="1" applyBorder="1"/>
    <xf numFmtId="0" fontId="0" fillId="4" borderId="36" xfId="0" applyFont="1" applyFill="1" applyBorder="1"/>
    <xf numFmtId="0" fontId="4" fillId="4" borderId="27" xfId="0" applyFont="1" applyFill="1" applyBorder="1"/>
    <xf numFmtId="0" fontId="6" fillId="9" borderId="1" xfId="0" applyFont="1" applyFill="1" applyBorder="1"/>
    <xf numFmtId="0" fontId="0" fillId="9" borderId="2" xfId="0" applyFont="1" applyFill="1" applyBorder="1"/>
    <xf numFmtId="0" fontId="0" fillId="9" borderId="3" xfId="0" applyFont="1" applyFill="1" applyBorder="1"/>
    <xf numFmtId="0" fontId="0" fillId="6" borderId="42" xfId="0" applyFont="1" applyFill="1" applyBorder="1"/>
    <xf numFmtId="0" fontId="0" fillId="6" borderId="40" xfId="0" applyFont="1" applyFill="1" applyBorder="1"/>
    <xf numFmtId="0" fontId="4" fillId="4" borderId="7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6" borderId="13" xfId="0" applyFont="1" applyFill="1" applyBorder="1" applyAlignment="1">
      <alignment horizontal="center"/>
    </xf>
    <xf numFmtId="0" fontId="0" fillId="6" borderId="14" xfId="0" applyFont="1" applyFill="1" applyBorder="1"/>
    <xf numFmtId="0" fontId="0" fillId="6" borderId="41" xfId="0" applyFont="1" applyFill="1" applyBorder="1"/>
    <xf numFmtId="0" fontId="0" fillId="6" borderId="28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13" fillId="4" borderId="4" xfId="0" applyFont="1" applyFill="1" applyBorder="1"/>
    <xf numFmtId="0" fontId="12" fillId="4" borderId="4" xfId="0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zoomScale="120" zoomScaleNormal="120" workbookViewId="0"/>
  </sheetViews>
  <sheetFormatPr defaultColWidth="9.140625" defaultRowHeight="15" x14ac:dyDescent="0.25"/>
  <cols>
    <col min="2" max="2" width="29.85546875" customWidth="1"/>
    <col min="3" max="3" width="9.5703125" customWidth="1"/>
    <col min="4" max="4" width="9.42578125" customWidth="1"/>
    <col min="5" max="5" width="8.85546875" customWidth="1"/>
    <col min="6" max="6" width="24.42578125" customWidth="1"/>
    <col min="7" max="7" width="10.7109375" customWidth="1"/>
  </cols>
  <sheetData>
    <row r="1" spans="1:7" ht="27" thickBot="1" x14ac:dyDescent="0.45">
      <c r="A1" s="9" t="s">
        <v>79</v>
      </c>
      <c r="B1" s="7"/>
      <c r="C1" s="8"/>
      <c r="D1" s="30"/>
      <c r="E1" s="19" t="s">
        <v>80</v>
      </c>
      <c r="F1" s="3"/>
      <c r="G1" s="4"/>
    </row>
    <row r="2" spans="1:7" x14ac:dyDescent="0.25">
      <c r="A2" s="10"/>
      <c r="B2" s="11"/>
      <c r="C2" s="12"/>
      <c r="D2" s="30"/>
      <c r="E2" s="21">
        <v>16</v>
      </c>
      <c r="F2" s="31" t="s">
        <v>81</v>
      </c>
      <c r="G2" s="93">
        <f>(SUMIFS(POSTERINGSJOURNAL!F:F,POSTERINGSJOURNAL!C:C,16))-(SUMIFS(POSTERINGSJOURNAL!F:F,POSTERINGSJOURNAL!D:D,16))</f>
        <v>3100</v>
      </c>
    </row>
    <row r="3" spans="1:7" x14ac:dyDescent="0.25">
      <c r="A3" s="16" t="s">
        <v>71</v>
      </c>
      <c r="B3" s="17"/>
      <c r="C3" s="18"/>
      <c r="D3" s="30"/>
      <c r="E3" s="23">
        <v>17</v>
      </c>
      <c r="F3" s="20" t="s">
        <v>82</v>
      </c>
      <c r="G3" s="94">
        <f>(SUMIFS(POSTERINGSJOURNAL!F:F,POSTERINGSJOURNAL!C:C,17))-(SUMIFS(POSTERINGSJOURNAL!F:F,POSTERINGSJOURNAL!D:D,17))</f>
        <v>0</v>
      </c>
    </row>
    <row r="4" spans="1:7" ht="15.75" thickBot="1" x14ac:dyDescent="0.3">
      <c r="A4" s="48">
        <v>1</v>
      </c>
      <c r="B4" s="51" t="s">
        <v>58</v>
      </c>
      <c r="C4" s="97">
        <f>(SUMIFS(POSTERINGSJOURNAL!F:F,POSTERINGSJOURNAL!C:C,1))-(SUMIFS(POSTERINGSJOURNAL!F:F,POSTERINGSJOURNAL!D:D,1))</f>
        <v>-5000</v>
      </c>
      <c r="D4" s="122"/>
      <c r="E4" s="25">
        <v>18</v>
      </c>
      <c r="F4" s="67" t="s">
        <v>83</v>
      </c>
      <c r="G4" s="95">
        <f>(SUMIFS(POSTERINGSJOURNAL!F:F,POSTERINGSJOURNAL!C:C,18))-(SUMIFS(POSTERINGSJOURNAL!F:F,POSTERINGSJOURNAL!D:D,18))</f>
        <v>0</v>
      </c>
    </row>
    <row r="5" spans="1:7" ht="15.75" thickBot="1" x14ac:dyDescent="0.3">
      <c r="A5" s="48">
        <v>2</v>
      </c>
      <c r="B5" s="51" t="s">
        <v>59</v>
      </c>
      <c r="C5" s="97">
        <f>(SUMIFS(POSTERINGSJOURNAL!F:F,POSTERINGSJOURNAL!C:C,2))-(SUMIFS(POSTERINGSJOURNAL!F:F,POSTERINGSJOURNAL!D:D,2))</f>
        <v>0</v>
      </c>
      <c r="D5" s="122"/>
      <c r="E5" s="28"/>
      <c r="F5" s="29" t="s">
        <v>84</v>
      </c>
      <c r="G5" s="96">
        <f>G2+G3+G4</f>
        <v>3100</v>
      </c>
    </row>
    <row r="6" spans="1:7" x14ac:dyDescent="0.25">
      <c r="A6" s="48">
        <v>3</v>
      </c>
      <c r="B6" s="51" t="s">
        <v>60</v>
      </c>
      <c r="C6" s="98">
        <f>(SUMIFS(POSTERINGSJOURNAL!F:F,POSTERINGSJOURNAL!C:C,3))-(SUMIFS(POSTERINGSJOURNAL!F:F,POSTERINGSJOURNAL!D:D,3))</f>
        <v>0</v>
      </c>
      <c r="D6" s="30"/>
      <c r="E6" s="26"/>
      <c r="F6" s="6"/>
      <c r="G6" s="6"/>
    </row>
    <row r="7" spans="1:7" x14ac:dyDescent="0.25">
      <c r="A7" s="52"/>
      <c r="B7" s="51" t="s">
        <v>61</v>
      </c>
      <c r="C7" s="98">
        <f>SUM(C4:C6)</f>
        <v>-5000</v>
      </c>
      <c r="D7" s="30"/>
      <c r="E7" s="27"/>
      <c r="F7" s="6"/>
      <c r="G7" s="6"/>
    </row>
    <row r="8" spans="1:7" x14ac:dyDescent="0.25">
      <c r="A8" s="16" t="s">
        <v>72</v>
      </c>
      <c r="B8" s="17"/>
      <c r="C8" s="99"/>
      <c r="D8" s="30"/>
      <c r="E8" s="27"/>
      <c r="F8" s="5"/>
      <c r="G8" s="5"/>
    </row>
    <row r="9" spans="1:7" x14ac:dyDescent="0.25">
      <c r="A9" s="53">
        <v>4</v>
      </c>
      <c r="B9" s="51" t="s">
        <v>62</v>
      </c>
      <c r="C9" s="98">
        <f>(SUMIFS(POSTERINGSJOURNAL!F:F,POSTERINGSJOURNAL!C:C,4))-(SUMIFS(POSTERINGSJOURNAL!F:F,POSTERINGSJOURNAL!D:D,4))</f>
        <v>0</v>
      </c>
      <c r="D9" s="30"/>
      <c r="E9" s="27"/>
      <c r="F9" s="5"/>
      <c r="G9" s="5"/>
    </row>
    <row r="10" spans="1:7" x14ac:dyDescent="0.25">
      <c r="A10" s="53">
        <v>5</v>
      </c>
      <c r="B10" s="51" t="s">
        <v>63</v>
      </c>
      <c r="C10" s="98">
        <f>(SUMIFS(POSTERINGSJOURNAL!F:F,POSTERINGSJOURNAL!C:C,5))-(SUMIFS(POSTERINGSJOURNAL!F:F,POSTERINGSJOURNAL!D:D,5))</f>
        <v>0</v>
      </c>
      <c r="D10" s="30"/>
      <c r="E10" s="27"/>
      <c r="F10" s="5"/>
      <c r="G10" s="5"/>
    </row>
    <row r="11" spans="1:7" x14ac:dyDescent="0.25">
      <c r="A11" s="53">
        <v>6</v>
      </c>
      <c r="B11" s="51" t="s">
        <v>64</v>
      </c>
      <c r="C11" s="98">
        <f>(SUMIFS(POSTERINGSJOURNAL!F:F,POSTERINGSJOURNAL!C:C,6))-(SUMIFS(POSTERINGSJOURNAL!F:F,POSTERINGSJOURNAL!D:D,6))</f>
        <v>0</v>
      </c>
      <c r="D11" s="30"/>
      <c r="E11" s="27"/>
      <c r="F11" s="5"/>
      <c r="G11" s="5"/>
    </row>
    <row r="12" spans="1:7" x14ac:dyDescent="0.25">
      <c r="A12" s="53">
        <v>7</v>
      </c>
      <c r="B12" s="51" t="s">
        <v>65</v>
      </c>
      <c r="C12" s="98">
        <f>(SUMIFS(POSTERINGSJOURNAL!F:F,POSTERINGSJOURNAL!C:C,7))-(SUMIFS(POSTERINGSJOURNAL!F:F,POSTERINGSJOURNAL!D:D,7))</f>
        <v>0</v>
      </c>
      <c r="D12" s="30"/>
      <c r="E12" s="27"/>
      <c r="F12" s="5"/>
      <c r="G12" s="5"/>
    </row>
    <row r="13" spans="1:7" x14ac:dyDescent="0.25">
      <c r="A13" s="16" t="s">
        <v>73</v>
      </c>
      <c r="B13" s="17"/>
      <c r="C13" s="99"/>
      <c r="D13" s="30"/>
      <c r="E13" s="27"/>
      <c r="F13" s="5"/>
      <c r="G13" s="5"/>
    </row>
    <row r="14" spans="1:7" x14ac:dyDescent="0.25">
      <c r="A14" s="48">
        <v>8</v>
      </c>
      <c r="B14" s="51" t="s">
        <v>66</v>
      </c>
      <c r="C14" s="98">
        <f>(SUMIFS(POSTERINGSJOURNAL!F:F,POSTERINGSJOURNAL!C:C,8))-(SUMIFS(POSTERINGSJOURNAL!F:F,POSTERINGSJOURNAL!D:D,8))</f>
        <v>2000</v>
      </c>
      <c r="D14" s="30"/>
      <c r="E14" s="27"/>
      <c r="F14" s="5"/>
      <c r="G14" s="5"/>
    </row>
    <row r="15" spans="1:7" x14ac:dyDescent="0.25">
      <c r="A15" s="16" t="s">
        <v>74</v>
      </c>
      <c r="B15" s="17"/>
      <c r="C15" s="99"/>
      <c r="D15" s="30"/>
      <c r="E15" s="27"/>
      <c r="F15" s="5"/>
      <c r="G15" s="5"/>
    </row>
    <row r="16" spans="1:7" x14ac:dyDescent="0.25">
      <c r="A16" s="48">
        <v>9</v>
      </c>
      <c r="B16" s="51" t="s">
        <v>67</v>
      </c>
      <c r="C16" s="98">
        <f>(SUMIFS(POSTERINGSJOURNAL!F:F,POSTERINGSJOURNAL!C:C,9))-(SUMIFS(POSTERINGSJOURNAL!F:F,POSTERINGSJOURNAL!D:D,9))</f>
        <v>0</v>
      </c>
      <c r="D16" s="30"/>
      <c r="E16" s="27"/>
      <c r="F16" s="5"/>
      <c r="G16" s="5"/>
    </row>
    <row r="17" spans="1:7" x14ac:dyDescent="0.25">
      <c r="A17" s="16" t="s">
        <v>75</v>
      </c>
      <c r="B17" s="17"/>
      <c r="C17" s="99"/>
      <c r="D17" s="30"/>
      <c r="E17" s="27"/>
      <c r="F17" s="5"/>
      <c r="G17" s="5"/>
    </row>
    <row r="18" spans="1:7" x14ac:dyDescent="0.25">
      <c r="A18" s="48">
        <v>10</v>
      </c>
      <c r="B18" s="51" t="s">
        <v>68</v>
      </c>
      <c r="C18" s="98">
        <f>(SUMIFS(POSTERINGSJOURNAL!F:F,POSTERINGSJOURNAL!C:C,10))-(SUMIFS(POSTERINGSJOURNAL!F:F,POSTERINGSJOURNAL!D:D,10))</f>
        <v>0</v>
      </c>
      <c r="D18" s="30"/>
      <c r="E18" s="27"/>
      <c r="F18" s="5"/>
      <c r="G18" s="5"/>
    </row>
    <row r="19" spans="1:7" x14ac:dyDescent="0.25">
      <c r="A19" s="48">
        <v>11</v>
      </c>
      <c r="B19" s="51" t="s">
        <v>69</v>
      </c>
      <c r="C19" s="98">
        <f>(SUMIFS(POSTERINGSJOURNAL!F:F,POSTERINGSJOURNAL!C:C,11))-(SUMIFS(POSTERINGSJOURNAL!F:F,POSTERINGSJOURNAL!D:D,11))</f>
        <v>0</v>
      </c>
      <c r="D19" s="30"/>
      <c r="E19" s="27"/>
      <c r="F19" s="5"/>
      <c r="G19" s="5"/>
    </row>
    <row r="20" spans="1:7" x14ac:dyDescent="0.25">
      <c r="A20" s="48">
        <v>12</v>
      </c>
      <c r="B20" s="51" t="s">
        <v>70</v>
      </c>
      <c r="C20" s="98">
        <f>(SUMIFS(POSTERINGSJOURNAL!F:F,POSTERINGSJOURNAL!C:C,12))-(SUMIFS(POSTERINGSJOURNAL!F:F,POSTERINGSJOURNAL!D:D,12))</f>
        <v>0</v>
      </c>
      <c r="D20" s="30"/>
      <c r="E20" s="27"/>
      <c r="F20" s="5"/>
      <c r="G20" s="5"/>
    </row>
    <row r="21" spans="1:7" x14ac:dyDescent="0.25">
      <c r="A21" s="16" t="s">
        <v>76</v>
      </c>
      <c r="B21" s="17"/>
      <c r="C21" s="99"/>
      <c r="D21" s="30"/>
      <c r="E21" s="27"/>
      <c r="F21" s="5"/>
      <c r="G21" s="5"/>
    </row>
    <row r="22" spans="1:7" x14ac:dyDescent="0.25">
      <c r="A22" s="48">
        <v>13</v>
      </c>
      <c r="B22" s="51" t="s">
        <v>85</v>
      </c>
      <c r="C22" s="98">
        <f>(SUMIFS(POSTERINGSJOURNAL!F:F,POSTERINGSJOURNAL!C:C,13))-(SUMIFS(POSTERINGSJOURNAL!F:F,POSTERINGSJOURNAL!D:D,13))</f>
        <v>0</v>
      </c>
      <c r="D22" s="30"/>
      <c r="E22" s="27"/>
      <c r="F22" s="5"/>
      <c r="G22" s="5"/>
    </row>
    <row r="23" spans="1:7" x14ac:dyDescent="0.25">
      <c r="A23" s="16" t="s">
        <v>77</v>
      </c>
      <c r="B23" s="17"/>
      <c r="C23" s="99"/>
      <c r="D23" s="30"/>
      <c r="E23" s="27"/>
      <c r="F23" s="5"/>
      <c r="G23" s="5"/>
    </row>
    <row r="24" spans="1:7" x14ac:dyDescent="0.25">
      <c r="A24" s="48">
        <v>14</v>
      </c>
      <c r="B24" s="51" t="s">
        <v>86</v>
      </c>
      <c r="C24" s="98">
        <f>(SUMIFS(POSTERINGSJOURNAL!F:F,POSTERINGSJOURNAL!C:C,14))-(SUMIFS(POSTERINGSJOURNAL!F:F,POSTERINGSJOURNAL!D:D,14))</f>
        <v>0</v>
      </c>
      <c r="D24" s="30"/>
      <c r="E24" s="27"/>
      <c r="F24" s="5"/>
      <c r="G24" s="5"/>
    </row>
    <row r="25" spans="1:7" x14ac:dyDescent="0.25">
      <c r="A25" s="52"/>
      <c r="B25" s="51" t="s">
        <v>87</v>
      </c>
      <c r="C25" s="98">
        <f>SUM(C9:C24)</f>
        <v>2000</v>
      </c>
      <c r="D25" s="2"/>
      <c r="E25" s="27"/>
      <c r="F25" s="5"/>
      <c r="G25" s="5"/>
    </row>
    <row r="26" spans="1:7" x14ac:dyDescent="0.25">
      <c r="A26" s="16" t="s">
        <v>78</v>
      </c>
      <c r="B26" s="17"/>
      <c r="C26" s="99"/>
      <c r="D26" s="30"/>
      <c r="E26" s="27"/>
      <c r="F26" s="5"/>
      <c r="G26" s="5"/>
    </row>
    <row r="27" spans="1:7" ht="15.75" thickBot="1" x14ac:dyDescent="0.3">
      <c r="A27" s="54">
        <v>15</v>
      </c>
      <c r="B27" s="55" t="s">
        <v>88</v>
      </c>
      <c r="C27" s="100">
        <f>C7+C25</f>
        <v>-3000</v>
      </c>
      <c r="D27" s="30"/>
      <c r="E27" s="27"/>
      <c r="F27" s="5"/>
      <c r="G27" s="5"/>
    </row>
    <row r="28" spans="1:7" ht="15.75" thickBot="1" x14ac:dyDescent="0.3"/>
    <row r="29" spans="1:7" x14ac:dyDescent="0.25">
      <c r="A29" s="34" t="s">
        <v>89</v>
      </c>
      <c r="B29" s="35"/>
      <c r="C29" s="36"/>
      <c r="E29" s="56" t="s">
        <v>92</v>
      </c>
      <c r="F29" s="57"/>
      <c r="G29" s="58"/>
    </row>
    <row r="30" spans="1:7" x14ac:dyDescent="0.25">
      <c r="A30" s="37" t="s">
        <v>90</v>
      </c>
      <c r="B30" s="38"/>
      <c r="C30" s="39"/>
      <c r="E30" s="59" t="s">
        <v>93</v>
      </c>
      <c r="F30" s="60"/>
      <c r="G30" s="61"/>
    </row>
    <row r="31" spans="1:7" ht="15.75" thickBot="1" x14ac:dyDescent="0.3">
      <c r="A31" s="40" t="s">
        <v>91</v>
      </c>
      <c r="B31" s="41"/>
      <c r="C31" s="42"/>
      <c r="E31" s="59" t="s">
        <v>94</v>
      </c>
      <c r="F31" s="60"/>
      <c r="G31" s="61"/>
    </row>
    <row r="32" spans="1:7" x14ac:dyDescent="0.25">
      <c r="A32" s="33"/>
      <c r="B32" s="33"/>
      <c r="C32" s="33"/>
      <c r="E32" s="59" t="s">
        <v>95</v>
      </c>
      <c r="F32" s="60"/>
      <c r="G32" s="61"/>
    </row>
    <row r="33" spans="5:7" ht="15.75" thickBot="1" x14ac:dyDescent="0.3">
      <c r="E33" s="62" t="s">
        <v>96</v>
      </c>
      <c r="F33" s="63"/>
      <c r="G33" s="64"/>
    </row>
  </sheetData>
  <pageMargins left="0.7" right="0.7" top="0.75" bottom="0.75" header="0.3" footer="0.3"/>
  <pageSetup paperSize="9" scale="85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abSelected="1" zoomScale="110" zoomScaleNormal="110" workbookViewId="0">
      <selection activeCell="A5" sqref="A5"/>
    </sheetView>
  </sheetViews>
  <sheetFormatPr defaultColWidth="9.140625" defaultRowHeight="15" x14ac:dyDescent="0.25"/>
  <cols>
    <col min="1" max="1" width="13.28515625" style="80" customWidth="1"/>
    <col min="2" max="2" width="14.85546875" style="83" customWidth="1"/>
    <col min="3" max="4" width="9.140625" style="80"/>
    <col min="5" max="5" width="38" customWidth="1"/>
    <col min="6" max="6" width="9.140625" style="92"/>
    <col min="10" max="10" width="11.140625" customWidth="1"/>
    <col min="14" max="14" width="22.28515625" customWidth="1"/>
  </cols>
  <sheetData>
    <row r="1" spans="1:15" ht="27" thickBot="1" x14ac:dyDescent="0.45">
      <c r="A1" s="74" t="s">
        <v>51</v>
      </c>
      <c r="B1" s="81" t="s">
        <v>52</v>
      </c>
      <c r="C1" s="84" t="s">
        <v>53</v>
      </c>
      <c r="D1" s="84" t="s">
        <v>54</v>
      </c>
      <c r="E1" s="13" t="s">
        <v>55</v>
      </c>
      <c r="F1" s="88" t="s">
        <v>0</v>
      </c>
      <c r="H1" s="128" t="s">
        <v>97</v>
      </c>
      <c r="I1" s="129"/>
      <c r="J1" s="129"/>
      <c r="K1" s="130"/>
      <c r="M1" s="19" t="s">
        <v>80</v>
      </c>
      <c r="N1" s="101"/>
      <c r="O1" s="1"/>
    </row>
    <row r="2" spans="1:15" x14ac:dyDescent="0.25">
      <c r="A2" s="75">
        <v>44197</v>
      </c>
      <c r="B2" s="71" t="s">
        <v>1</v>
      </c>
      <c r="C2" s="85">
        <v>16</v>
      </c>
      <c r="D2" s="85"/>
      <c r="E2" s="70" t="s">
        <v>56</v>
      </c>
      <c r="F2" s="89">
        <v>100</v>
      </c>
      <c r="H2" s="104"/>
      <c r="I2" s="105"/>
      <c r="J2" s="105"/>
      <c r="K2" s="106"/>
      <c r="M2" s="21">
        <v>16</v>
      </c>
      <c r="N2" s="22" t="s">
        <v>81</v>
      </c>
      <c r="O2" s="1"/>
    </row>
    <row r="3" spans="1:15" x14ac:dyDescent="0.25">
      <c r="A3" s="76">
        <v>44228</v>
      </c>
      <c r="B3" s="72" t="s">
        <v>2</v>
      </c>
      <c r="C3" s="86">
        <v>8</v>
      </c>
      <c r="D3" s="86">
        <v>16</v>
      </c>
      <c r="E3" s="14" t="s">
        <v>57</v>
      </c>
      <c r="F3" s="90">
        <v>2000</v>
      </c>
      <c r="H3" s="16" t="s">
        <v>71</v>
      </c>
      <c r="I3" s="17"/>
      <c r="J3" s="17"/>
      <c r="K3" s="18"/>
      <c r="M3" s="23">
        <v>17</v>
      </c>
      <c r="N3" s="24" t="s">
        <v>82</v>
      </c>
      <c r="O3" s="1"/>
    </row>
    <row r="4" spans="1:15" ht="15.75" thickBot="1" x14ac:dyDescent="0.3">
      <c r="A4" s="76">
        <v>44228</v>
      </c>
      <c r="B4" s="72" t="s">
        <v>3</v>
      </c>
      <c r="C4" s="86">
        <v>16</v>
      </c>
      <c r="D4" s="86">
        <v>1</v>
      </c>
      <c r="E4" s="14" t="s">
        <v>100</v>
      </c>
      <c r="F4" s="90">
        <v>5000</v>
      </c>
      <c r="H4" s="48">
        <v>1</v>
      </c>
      <c r="I4" s="51" t="s">
        <v>101</v>
      </c>
      <c r="J4" s="45"/>
      <c r="K4" s="46"/>
      <c r="M4" s="102">
        <v>18</v>
      </c>
      <c r="N4" s="103" t="s">
        <v>83</v>
      </c>
      <c r="O4" s="1"/>
    </row>
    <row r="5" spans="1:15" x14ac:dyDescent="0.25">
      <c r="A5" s="76"/>
      <c r="B5" s="72" t="s">
        <v>4</v>
      </c>
      <c r="C5" s="86"/>
      <c r="D5" s="86"/>
      <c r="E5" s="14"/>
      <c r="F5" s="90"/>
      <c r="H5" s="48">
        <v>2</v>
      </c>
      <c r="I5" s="51" t="s">
        <v>59</v>
      </c>
      <c r="J5" s="45"/>
      <c r="K5" s="46"/>
      <c r="M5" s="1"/>
      <c r="N5" s="1"/>
      <c r="O5" s="1"/>
    </row>
    <row r="6" spans="1:15" x14ac:dyDescent="0.25">
      <c r="A6" s="76"/>
      <c r="B6" s="72" t="s">
        <v>5</v>
      </c>
      <c r="C6" s="86"/>
      <c r="D6" s="86"/>
      <c r="E6" s="14"/>
      <c r="F6" s="90"/>
      <c r="H6" s="48">
        <v>3</v>
      </c>
      <c r="I6" s="51" t="s">
        <v>60</v>
      </c>
      <c r="J6" s="45"/>
      <c r="K6" s="46"/>
    </row>
    <row r="7" spans="1:15" x14ac:dyDescent="0.25">
      <c r="A7" s="76"/>
      <c r="B7" s="72" t="s">
        <v>6</v>
      </c>
      <c r="C7" s="86"/>
      <c r="D7" s="86"/>
      <c r="E7" s="14"/>
      <c r="F7" s="90"/>
      <c r="H7" s="16" t="s">
        <v>72</v>
      </c>
      <c r="I7" s="17"/>
      <c r="J7" s="17"/>
      <c r="K7" s="18"/>
    </row>
    <row r="8" spans="1:15" x14ac:dyDescent="0.25">
      <c r="A8" s="76"/>
      <c r="B8" s="72" t="s">
        <v>7</v>
      </c>
      <c r="C8" s="86"/>
      <c r="D8" s="86"/>
      <c r="E8" s="14"/>
      <c r="F8" s="90"/>
      <c r="H8" s="53">
        <v>4</v>
      </c>
      <c r="I8" s="51" t="s">
        <v>62</v>
      </c>
      <c r="J8" s="45"/>
      <c r="K8" s="46"/>
    </row>
    <row r="9" spans="1:15" x14ac:dyDescent="0.25">
      <c r="A9" s="76"/>
      <c r="B9" s="72" t="s">
        <v>8</v>
      </c>
      <c r="C9" s="86"/>
      <c r="D9" s="86"/>
      <c r="E9" s="14"/>
      <c r="F9" s="90"/>
      <c r="H9" s="53">
        <v>5</v>
      </c>
      <c r="I9" s="51" t="s">
        <v>63</v>
      </c>
      <c r="J9" s="45"/>
      <c r="K9" s="46"/>
    </row>
    <row r="10" spans="1:15" x14ac:dyDescent="0.25">
      <c r="A10" s="76"/>
      <c r="B10" s="72" t="s">
        <v>9</v>
      </c>
      <c r="C10" s="86"/>
      <c r="D10" s="86"/>
      <c r="E10" s="14"/>
      <c r="F10" s="90"/>
      <c r="H10" s="53">
        <v>6</v>
      </c>
      <c r="I10" s="51" t="s">
        <v>64</v>
      </c>
      <c r="J10" s="45"/>
      <c r="K10" s="46"/>
      <c r="M10" s="33"/>
      <c r="N10" s="32"/>
    </row>
    <row r="11" spans="1:15" x14ac:dyDescent="0.25">
      <c r="A11" s="76"/>
      <c r="B11" s="72" t="s">
        <v>10</v>
      </c>
      <c r="C11" s="86"/>
      <c r="D11" s="86"/>
      <c r="E11" s="14"/>
      <c r="F11" s="90"/>
      <c r="H11" s="53">
        <v>7</v>
      </c>
      <c r="I11" s="51" t="s">
        <v>65</v>
      </c>
      <c r="J11" s="43"/>
      <c r="K11" s="44"/>
    </row>
    <row r="12" spans="1:15" x14ac:dyDescent="0.25">
      <c r="A12" s="76"/>
      <c r="B12" s="72" t="s">
        <v>11</v>
      </c>
      <c r="C12" s="86"/>
      <c r="D12" s="86"/>
      <c r="E12" s="14"/>
      <c r="F12" s="90"/>
      <c r="H12" s="16" t="s">
        <v>73</v>
      </c>
      <c r="I12" s="17"/>
      <c r="J12" s="17"/>
      <c r="K12" s="18"/>
    </row>
    <row r="13" spans="1:15" x14ac:dyDescent="0.25">
      <c r="A13" s="76"/>
      <c r="B13" s="72" t="s">
        <v>12</v>
      </c>
      <c r="C13" s="86"/>
      <c r="D13" s="86"/>
      <c r="E13" s="14"/>
      <c r="F13" s="90"/>
      <c r="H13" s="48">
        <v>8</v>
      </c>
      <c r="I13" s="51" t="s">
        <v>66</v>
      </c>
      <c r="J13" s="45"/>
      <c r="K13" s="46"/>
    </row>
    <row r="14" spans="1:15" x14ac:dyDescent="0.25">
      <c r="A14" s="76"/>
      <c r="B14" s="72" t="s">
        <v>13</v>
      </c>
      <c r="C14" s="86"/>
      <c r="D14" s="86"/>
      <c r="E14" s="14"/>
      <c r="F14" s="90"/>
      <c r="H14" s="16" t="s">
        <v>74</v>
      </c>
      <c r="I14" s="17"/>
      <c r="J14" s="17"/>
      <c r="K14" s="18"/>
    </row>
    <row r="15" spans="1:15" x14ac:dyDescent="0.25">
      <c r="A15" s="76"/>
      <c r="B15" s="72" t="s">
        <v>14</v>
      </c>
      <c r="C15" s="86"/>
      <c r="D15" s="86"/>
      <c r="E15" s="14"/>
      <c r="F15" s="90"/>
      <c r="H15" s="48">
        <v>9</v>
      </c>
      <c r="I15" s="51" t="s">
        <v>67</v>
      </c>
      <c r="J15" s="49"/>
      <c r="K15" s="50"/>
    </row>
    <row r="16" spans="1:15" x14ac:dyDescent="0.25">
      <c r="A16" s="77"/>
      <c r="B16" s="72" t="s">
        <v>15</v>
      </c>
      <c r="C16" s="86"/>
      <c r="D16" s="86"/>
      <c r="E16" s="14"/>
      <c r="F16" s="90"/>
      <c r="H16" s="142" t="s">
        <v>75</v>
      </c>
      <c r="I16" s="17"/>
      <c r="J16" s="68"/>
      <c r="K16" s="69"/>
    </row>
    <row r="17" spans="1:11" x14ac:dyDescent="0.25">
      <c r="A17" s="78"/>
      <c r="B17" s="72" t="s">
        <v>16</v>
      </c>
      <c r="C17" s="86"/>
      <c r="D17" s="86"/>
      <c r="E17" s="14"/>
      <c r="F17" s="90"/>
      <c r="H17" s="48">
        <v>10</v>
      </c>
      <c r="I17" s="51" t="s">
        <v>68</v>
      </c>
      <c r="J17" s="132"/>
      <c r="K17" s="46"/>
    </row>
    <row r="18" spans="1:11" x14ac:dyDescent="0.25">
      <c r="A18" s="78"/>
      <c r="B18" s="72" t="s">
        <v>17</v>
      </c>
      <c r="C18" s="86"/>
      <c r="D18" s="86"/>
      <c r="E18" s="14"/>
      <c r="F18" s="90"/>
      <c r="H18" s="47">
        <v>11</v>
      </c>
      <c r="I18" s="131" t="s">
        <v>69</v>
      </c>
      <c r="J18" s="45"/>
      <c r="K18" s="44"/>
    </row>
    <row r="19" spans="1:11" x14ac:dyDescent="0.25">
      <c r="A19" s="78"/>
      <c r="B19" s="72" t="s">
        <v>18</v>
      </c>
      <c r="C19" s="86"/>
      <c r="D19" s="86"/>
      <c r="E19" s="14"/>
      <c r="F19" s="90"/>
      <c r="H19" s="48">
        <v>12</v>
      </c>
      <c r="I19" s="51" t="s">
        <v>70</v>
      </c>
      <c r="J19" s="123"/>
      <c r="K19" s="124"/>
    </row>
    <row r="20" spans="1:11" x14ac:dyDescent="0.25">
      <c r="A20" s="78"/>
      <c r="B20" s="72" t="s">
        <v>19</v>
      </c>
      <c r="C20" s="86"/>
      <c r="D20" s="86"/>
      <c r="E20" s="14"/>
      <c r="F20" s="90"/>
      <c r="H20" s="16" t="s">
        <v>76</v>
      </c>
      <c r="I20" s="17"/>
      <c r="J20" s="125"/>
      <c r="K20" s="126"/>
    </row>
    <row r="21" spans="1:11" x14ac:dyDescent="0.25">
      <c r="A21" s="78"/>
      <c r="B21" s="72" t="s">
        <v>20</v>
      </c>
      <c r="C21" s="86"/>
      <c r="D21" s="86"/>
      <c r="E21" s="14"/>
      <c r="F21" s="90"/>
      <c r="H21" s="48">
        <v>13</v>
      </c>
      <c r="I21" s="51" t="s">
        <v>85</v>
      </c>
      <c r="J21" s="123"/>
      <c r="K21" s="124"/>
    </row>
    <row r="22" spans="1:11" x14ac:dyDescent="0.25">
      <c r="A22" s="78"/>
      <c r="B22" s="72" t="s">
        <v>21</v>
      </c>
      <c r="C22" s="86"/>
      <c r="D22" s="86"/>
      <c r="E22" s="14"/>
      <c r="F22" s="90"/>
      <c r="H22" s="16" t="s">
        <v>77</v>
      </c>
      <c r="I22" s="17"/>
      <c r="J22" s="125"/>
      <c r="K22" s="126"/>
    </row>
    <row r="23" spans="1:11" ht="15.75" thickBot="1" x14ac:dyDescent="0.3">
      <c r="A23" s="78"/>
      <c r="B23" s="72" t="s">
        <v>22</v>
      </c>
      <c r="C23" s="86"/>
      <c r="D23" s="86"/>
      <c r="E23" s="14"/>
      <c r="F23" s="90"/>
      <c r="H23" s="48">
        <v>14</v>
      </c>
      <c r="I23" s="55" t="s">
        <v>86</v>
      </c>
      <c r="J23" s="65"/>
      <c r="K23" s="66"/>
    </row>
    <row r="24" spans="1:11" ht="15.75" thickBot="1" x14ac:dyDescent="0.3">
      <c r="A24" s="78"/>
      <c r="B24" s="72" t="s">
        <v>23</v>
      </c>
      <c r="C24" s="86"/>
      <c r="D24" s="86"/>
      <c r="E24" s="14"/>
      <c r="F24" s="90"/>
      <c r="H24" s="127" t="s">
        <v>78</v>
      </c>
      <c r="I24" s="133"/>
      <c r="J24" s="134"/>
      <c r="K24" s="135"/>
    </row>
    <row r="25" spans="1:11" ht="15.75" thickBot="1" x14ac:dyDescent="0.3">
      <c r="A25" s="78"/>
      <c r="B25" s="72" t="s">
        <v>24</v>
      </c>
      <c r="C25" s="86"/>
      <c r="D25" s="86"/>
      <c r="E25" s="14"/>
      <c r="F25" s="90"/>
      <c r="H25" s="136">
        <v>15</v>
      </c>
      <c r="I25" s="137" t="s">
        <v>102</v>
      </c>
      <c r="J25" s="138"/>
      <c r="K25" s="139"/>
    </row>
    <row r="26" spans="1:11" x14ac:dyDescent="0.25">
      <c r="A26" s="78"/>
      <c r="B26" s="72" t="s">
        <v>25</v>
      </c>
      <c r="C26" s="86"/>
      <c r="D26" s="86"/>
      <c r="E26" s="14"/>
      <c r="F26" s="90"/>
      <c r="H26" s="140"/>
      <c r="I26" s="141"/>
      <c r="J26" s="141"/>
      <c r="K26" s="141"/>
    </row>
    <row r="27" spans="1:11" x14ac:dyDescent="0.25">
      <c r="A27" s="78"/>
      <c r="B27" s="72" t="s">
        <v>26</v>
      </c>
      <c r="C27" s="86"/>
      <c r="D27" s="86"/>
      <c r="E27" s="14"/>
      <c r="F27" s="90"/>
      <c r="H27" s="140"/>
      <c r="I27" s="141"/>
      <c r="J27" s="141"/>
      <c r="K27" s="141"/>
    </row>
    <row r="28" spans="1:11" x14ac:dyDescent="0.25">
      <c r="A28" s="78"/>
      <c r="B28" s="72" t="s">
        <v>27</v>
      </c>
      <c r="C28" s="86"/>
      <c r="D28" s="86"/>
      <c r="E28" s="14"/>
      <c r="F28" s="90"/>
      <c r="J28" s="1"/>
      <c r="K28" s="1"/>
    </row>
    <row r="29" spans="1:11" x14ac:dyDescent="0.25">
      <c r="A29" s="78"/>
      <c r="B29" s="72" t="s">
        <v>28</v>
      </c>
      <c r="C29" s="86"/>
      <c r="D29" s="86"/>
      <c r="E29" s="14"/>
      <c r="F29" s="90"/>
    </row>
    <row r="30" spans="1:11" x14ac:dyDescent="0.25">
      <c r="A30" s="78"/>
      <c r="B30" s="72" t="s">
        <v>29</v>
      </c>
      <c r="C30" s="86"/>
      <c r="D30" s="86"/>
      <c r="E30" s="14"/>
      <c r="F30" s="90"/>
    </row>
    <row r="31" spans="1:11" x14ac:dyDescent="0.25">
      <c r="A31" s="78"/>
      <c r="B31" s="72" t="s">
        <v>30</v>
      </c>
      <c r="C31" s="86"/>
      <c r="D31" s="86"/>
      <c r="E31" s="14"/>
      <c r="F31" s="90"/>
    </row>
    <row r="32" spans="1:11" x14ac:dyDescent="0.25">
      <c r="A32" s="78"/>
      <c r="B32" s="72" t="s">
        <v>31</v>
      </c>
      <c r="C32" s="86"/>
      <c r="D32" s="86"/>
      <c r="E32" s="14"/>
      <c r="F32" s="90"/>
    </row>
    <row r="33" spans="1:6" x14ac:dyDescent="0.25">
      <c r="A33" s="78"/>
      <c r="B33" s="72" t="s">
        <v>32</v>
      </c>
      <c r="C33" s="86"/>
      <c r="D33" s="86"/>
      <c r="E33" s="14"/>
      <c r="F33" s="90"/>
    </row>
    <row r="34" spans="1:6" x14ac:dyDescent="0.25">
      <c r="A34" s="78"/>
      <c r="B34" s="72" t="s">
        <v>33</v>
      </c>
      <c r="C34" s="86"/>
      <c r="D34" s="86"/>
      <c r="E34" s="14"/>
      <c r="F34" s="90"/>
    </row>
    <row r="35" spans="1:6" x14ac:dyDescent="0.25">
      <c r="A35" s="78"/>
      <c r="B35" s="72" t="s">
        <v>34</v>
      </c>
      <c r="C35" s="86"/>
      <c r="D35" s="86"/>
      <c r="E35" s="14"/>
      <c r="F35" s="90"/>
    </row>
    <row r="36" spans="1:6" x14ac:dyDescent="0.25">
      <c r="A36" s="78"/>
      <c r="B36" s="72" t="s">
        <v>35</v>
      </c>
      <c r="C36" s="86"/>
      <c r="D36" s="86"/>
      <c r="E36" s="14"/>
      <c r="F36" s="90"/>
    </row>
    <row r="37" spans="1:6" x14ac:dyDescent="0.25">
      <c r="A37" s="78"/>
      <c r="B37" s="72" t="s">
        <v>36</v>
      </c>
      <c r="C37" s="86"/>
      <c r="D37" s="86"/>
      <c r="E37" s="14"/>
      <c r="F37" s="90"/>
    </row>
    <row r="38" spans="1:6" x14ac:dyDescent="0.25">
      <c r="A38" s="78"/>
      <c r="B38" s="72" t="s">
        <v>37</v>
      </c>
      <c r="C38" s="86"/>
      <c r="D38" s="86"/>
      <c r="E38" s="14"/>
      <c r="F38" s="90"/>
    </row>
    <row r="39" spans="1:6" x14ac:dyDescent="0.25">
      <c r="A39" s="78"/>
      <c r="B39" s="72" t="s">
        <v>38</v>
      </c>
      <c r="C39" s="86"/>
      <c r="D39" s="86"/>
      <c r="E39" s="14"/>
      <c r="F39" s="90"/>
    </row>
    <row r="40" spans="1:6" x14ac:dyDescent="0.25">
      <c r="A40" s="78"/>
      <c r="B40" s="72" t="s">
        <v>39</v>
      </c>
      <c r="C40" s="86"/>
      <c r="D40" s="86"/>
      <c r="E40" s="14"/>
      <c r="F40" s="90"/>
    </row>
    <row r="41" spans="1:6" x14ac:dyDescent="0.25">
      <c r="A41" s="78"/>
      <c r="B41" s="72" t="s">
        <v>40</v>
      </c>
      <c r="C41" s="86"/>
      <c r="D41" s="86"/>
      <c r="E41" s="14"/>
      <c r="F41" s="90"/>
    </row>
    <row r="42" spans="1:6" x14ac:dyDescent="0.25">
      <c r="A42" s="78"/>
      <c r="B42" s="72" t="s">
        <v>41</v>
      </c>
      <c r="C42" s="86"/>
      <c r="D42" s="86"/>
      <c r="E42" s="14"/>
      <c r="F42" s="90"/>
    </row>
    <row r="43" spans="1:6" x14ac:dyDescent="0.25">
      <c r="A43" s="78"/>
      <c r="B43" s="72" t="s">
        <v>42</v>
      </c>
      <c r="C43" s="86"/>
      <c r="D43" s="86"/>
      <c r="E43" s="14"/>
      <c r="F43" s="90"/>
    </row>
    <row r="44" spans="1:6" x14ac:dyDescent="0.25">
      <c r="A44" s="78"/>
      <c r="B44" s="72" t="s">
        <v>43</v>
      </c>
      <c r="C44" s="86"/>
      <c r="D44" s="86"/>
      <c r="E44" s="14"/>
      <c r="F44" s="90"/>
    </row>
    <row r="45" spans="1:6" x14ac:dyDescent="0.25">
      <c r="A45" s="78"/>
      <c r="B45" s="72" t="s">
        <v>44</v>
      </c>
      <c r="C45" s="86"/>
      <c r="D45" s="86"/>
      <c r="E45" s="14"/>
      <c r="F45" s="90"/>
    </row>
    <row r="46" spans="1:6" x14ac:dyDescent="0.25">
      <c r="A46" s="78"/>
      <c r="B46" s="72" t="s">
        <v>45</v>
      </c>
      <c r="C46" s="86"/>
      <c r="D46" s="86"/>
      <c r="E46" s="14"/>
      <c r="F46" s="90"/>
    </row>
    <row r="47" spans="1:6" x14ac:dyDescent="0.25">
      <c r="A47" s="78"/>
      <c r="B47" s="72" t="s">
        <v>46</v>
      </c>
      <c r="C47" s="86"/>
      <c r="D47" s="86"/>
      <c r="E47" s="14"/>
      <c r="F47" s="90"/>
    </row>
    <row r="48" spans="1:6" x14ac:dyDescent="0.25">
      <c r="A48" s="78"/>
      <c r="B48" s="72" t="s">
        <v>47</v>
      </c>
      <c r="C48" s="86"/>
      <c r="D48" s="86"/>
      <c r="E48" s="14"/>
      <c r="F48" s="90"/>
    </row>
    <row r="49" spans="1:6" x14ac:dyDescent="0.25">
      <c r="A49" s="78"/>
      <c r="B49" s="72" t="s">
        <v>48</v>
      </c>
      <c r="C49" s="86"/>
      <c r="D49" s="86"/>
      <c r="E49" s="14"/>
      <c r="F49" s="90"/>
    </row>
    <row r="50" spans="1:6" x14ac:dyDescent="0.25">
      <c r="A50" s="78"/>
      <c r="B50" s="72" t="s">
        <v>49</v>
      </c>
      <c r="C50" s="86"/>
      <c r="D50" s="86"/>
      <c r="E50" s="14"/>
      <c r="F50" s="90"/>
    </row>
    <row r="51" spans="1:6" ht="15.75" thickBot="1" x14ac:dyDescent="0.3">
      <c r="A51" s="79"/>
      <c r="B51" s="73" t="s">
        <v>50</v>
      </c>
      <c r="C51" s="87"/>
      <c r="D51" s="87"/>
      <c r="E51" s="15"/>
      <c r="F51" s="91"/>
    </row>
    <row r="52" spans="1:6" x14ac:dyDescent="0.25">
      <c r="B52" s="8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E21" sqref="E21"/>
    </sheetView>
  </sheetViews>
  <sheetFormatPr defaultRowHeight="15.75" x14ac:dyDescent="0.25"/>
  <cols>
    <col min="2" max="2" width="30" style="114" customWidth="1"/>
    <col min="3" max="3" width="14.85546875" style="114" customWidth="1"/>
  </cols>
  <sheetData>
    <row r="1" spans="1:3" ht="26.25" x14ac:dyDescent="0.4">
      <c r="A1" s="9" t="s">
        <v>98</v>
      </c>
      <c r="B1" s="115"/>
      <c r="C1" s="107"/>
    </row>
    <row r="2" spans="1:3" ht="20.100000000000001" customHeight="1" x14ac:dyDescent="0.25">
      <c r="A2" s="118"/>
      <c r="B2" s="116"/>
      <c r="C2" s="108"/>
    </row>
    <row r="3" spans="1:3" ht="20.100000000000001" customHeight="1" x14ac:dyDescent="0.25">
      <c r="A3" s="119" t="s">
        <v>71</v>
      </c>
      <c r="B3" s="117"/>
      <c r="C3" s="109"/>
    </row>
    <row r="4" spans="1:3" ht="20.100000000000001" customHeight="1" x14ac:dyDescent="0.25">
      <c r="A4" s="48"/>
      <c r="B4" s="51" t="s">
        <v>58</v>
      </c>
      <c r="C4" s="110">
        <v>-25000</v>
      </c>
    </row>
    <row r="5" spans="1:3" ht="20.100000000000001" customHeight="1" x14ac:dyDescent="0.25">
      <c r="A5" s="48"/>
      <c r="B5" s="51" t="s">
        <v>59</v>
      </c>
      <c r="C5" s="110">
        <v>0</v>
      </c>
    </row>
    <row r="6" spans="1:3" ht="20.100000000000001" customHeight="1" x14ac:dyDescent="0.25">
      <c r="A6" s="48"/>
      <c r="B6" s="51" t="s">
        <v>99</v>
      </c>
      <c r="C6" s="110">
        <v>0</v>
      </c>
    </row>
    <row r="7" spans="1:3" ht="20.100000000000001" customHeight="1" x14ac:dyDescent="0.25">
      <c r="A7" s="120"/>
      <c r="B7" s="51" t="s">
        <v>60</v>
      </c>
      <c r="C7" s="111">
        <v>0</v>
      </c>
    </row>
    <row r="8" spans="1:3" ht="20.100000000000001" customHeight="1" x14ac:dyDescent="0.25">
      <c r="A8" s="121"/>
      <c r="B8" s="51" t="s">
        <v>61</v>
      </c>
      <c r="C8" s="111">
        <f>SUM(C4:C7)</f>
        <v>-25000</v>
      </c>
    </row>
    <row r="9" spans="1:3" ht="20.100000000000001" customHeight="1" x14ac:dyDescent="0.25">
      <c r="A9" s="16" t="s">
        <v>72</v>
      </c>
      <c r="B9" s="17"/>
      <c r="C9" s="112"/>
    </row>
    <row r="10" spans="1:3" ht="20.100000000000001" customHeight="1" x14ac:dyDescent="0.25">
      <c r="A10" s="53"/>
      <c r="B10" s="51" t="s">
        <v>62</v>
      </c>
      <c r="C10" s="111">
        <v>1500</v>
      </c>
    </row>
    <row r="11" spans="1:3" ht="20.100000000000001" customHeight="1" x14ac:dyDescent="0.25">
      <c r="A11" s="53"/>
      <c r="B11" s="51" t="s">
        <v>63</v>
      </c>
      <c r="C11" s="111">
        <v>0</v>
      </c>
    </row>
    <row r="12" spans="1:3" ht="20.100000000000001" customHeight="1" x14ac:dyDescent="0.25">
      <c r="A12" s="53"/>
      <c r="B12" s="51" t="s">
        <v>64</v>
      </c>
      <c r="C12" s="111">
        <v>1500</v>
      </c>
    </row>
    <row r="13" spans="1:3" ht="20.100000000000001" customHeight="1" x14ac:dyDescent="0.25">
      <c r="A13" s="53"/>
      <c r="B13" s="51" t="s">
        <v>65</v>
      </c>
      <c r="C13" s="111">
        <v>2000</v>
      </c>
    </row>
    <row r="14" spans="1:3" ht="20.100000000000001" customHeight="1" x14ac:dyDescent="0.25">
      <c r="A14" s="16" t="s">
        <v>73</v>
      </c>
      <c r="B14" s="17"/>
      <c r="C14" s="112"/>
    </row>
    <row r="15" spans="1:3" ht="20.100000000000001" customHeight="1" x14ac:dyDescent="0.25">
      <c r="A15" s="48"/>
      <c r="B15" s="51" t="s">
        <v>66</v>
      </c>
      <c r="C15" s="111">
        <v>1000</v>
      </c>
    </row>
    <row r="16" spans="1:3" ht="20.100000000000001" customHeight="1" x14ac:dyDescent="0.25">
      <c r="A16" s="16" t="s">
        <v>74</v>
      </c>
      <c r="B16" s="17"/>
      <c r="C16" s="112"/>
    </row>
    <row r="17" spans="1:3" ht="20.100000000000001" customHeight="1" x14ac:dyDescent="0.25">
      <c r="A17" s="48">
        <v>9</v>
      </c>
      <c r="B17" s="51" t="s">
        <v>67</v>
      </c>
      <c r="C17" s="111">
        <v>2000</v>
      </c>
    </row>
    <row r="18" spans="1:3" ht="20.100000000000001" customHeight="1" x14ac:dyDescent="0.25">
      <c r="A18" s="143" t="s">
        <v>75</v>
      </c>
      <c r="B18" s="17"/>
      <c r="C18" s="112"/>
    </row>
    <row r="19" spans="1:3" ht="20.100000000000001" customHeight="1" x14ac:dyDescent="0.25">
      <c r="A19" s="48">
        <v>10</v>
      </c>
      <c r="B19" s="51" t="s">
        <v>68</v>
      </c>
      <c r="C19" s="111">
        <v>3000</v>
      </c>
    </row>
    <row r="20" spans="1:3" ht="20.100000000000001" customHeight="1" x14ac:dyDescent="0.25">
      <c r="A20" s="48">
        <v>11</v>
      </c>
      <c r="B20" s="51" t="s">
        <v>69</v>
      </c>
      <c r="C20" s="111">
        <v>4000</v>
      </c>
    </row>
    <row r="21" spans="1:3" ht="20.100000000000001" customHeight="1" x14ac:dyDescent="0.25">
      <c r="A21" s="48">
        <v>12</v>
      </c>
      <c r="B21" s="51" t="s">
        <v>70</v>
      </c>
      <c r="C21" s="111">
        <v>8550</v>
      </c>
    </row>
    <row r="22" spans="1:3" ht="20.100000000000001" customHeight="1" x14ac:dyDescent="0.25">
      <c r="A22" s="16" t="s">
        <v>76</v>
      </c>
      <c r="B22" s="17"/>
      <c r="C22" s="112"/>
    </row>
    <row r="23" spans="1:3" ht="20.100000000000001" customHeight="1" x14ac:dyDescent="0.25">
      <c r="A23" s="48">
        <v>13</v>
      </c>
      <c r="B23" s="51" t="s">
        <v>85</v>
      </c>
      <c r="C23" s="111">
        <v>-50</v>
      </c>
    </row>
    <row r="24" spans="1:3" ht="20.100000000000001" customHeight="1" x14ac:dyDescent="0.25">
      <c r="A24" s="16" t="s">
        <v>77</v>
      </c>
      <c r="B24" s="17"/>
      <c r="C24" s="112"/>
    </row>
    <row r="25" spans="1:3" ht="20.100000000000001" customHeight="1" x14ac:dyDescent="0.25">
      <c r="A25" s="48">
        <v>14</v>
      </c>
      <c r="B25" s="51" t="s">
        <v>86</v>
      </c>
      <c r="C25" s="111">
        <v>1500</v>
      </c>
    </row>
    <row r="26" spans="1:3" ht="20.100000000000001" customHeight="1" x14ac:dyDescent="0.25">
      <c r="A26" s="52"/>
      <c r="B26" s="51" t="s">
        <v>87</v>
      </c>
      <c r="C26" s="111">
        <f>SUM(C10:C25)</f>
        <v>25000</v>
      </c>
    </row>
    <row r="27" spans="1:3" ht="20.100000000000001" customHeight="1" x14ac:dyDescent="0.25">
      <c r="A27" s="16" t="s">
        <v>78</v>
      </c>
      <c r="B27" s="17"/>
      <c r="C27" s="112"/>
    </row>
    <row r="28" spans="1:3" ht="20.100000000000001" customHeight="1" thickBot="1" x14ac:dyDescent="0.3">
      <c r="A28" s="54">
        <v>15</v>
      </c>
      <c r="B28" s="55" t="s">
        <v>88</v>
      </c>
      <c r="C28" s="113">
        <f>C8+C26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E3FB66308FE4AA914D6CDCFFF7AE6" ma:contentTypeVersion="14" ma:contentTypeDescription="Create a new document." ma:contentTypeScope="" ma:versionID="4a993430df647d26ddfbc0159de459ec">
  <xsd:schema xmlns:xsd="http://www.w3.org/2001/XMLSchema" xmlns:xs="http://www.w3.org/2001/XMLSchema" xmlns:p="http://schemas.microsoft.com/office/2006/metadata/properties" xmlns:ns3="7a015971-08c4-47fc-9d1d-c2117809bfea" xmlns:ns4="eb36a4dd-d5b1-4365-97e3-b9c76e6c8ec7" targetNamespace="http://schemas.microsoft.com/office/2006/metadata/properties" ma:root="true" ma:fieldsID="ea1c126519b3266e54eccc1b021c9b43" ns3:_="" ns4:_="">
    <xsd:import namespace="7a015971-08c4-47fc-9d1d-c2117809bfea"/>
    <xsd:import namespace="eb36a4dd-d5b1-4365-97e3-b9c76e6c8e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015971-08c4-47fc-9d1d-c2117809bf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6a4dd-d5b1-4365-97e3-b9c76e6c8e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12EF-E14F-400C-A917-9308AFB455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015971-08c4-47fc-9d1d-c2117809bfea"/>
    <ds:schemaRef ds:uri="eb36a4dd-d5b1-4365-97e3-b9c76e6c8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5EA0FF-AA4F-4315-BB06-A3C1AD67A7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A74DA9-CC93-4A3F-B5C9-F46365E498EA}">
  <ds:schemaRefs>
    <ds:schemaRef ds:uri="http://schemas.openxmlformats.org/package/2006/metadata/core-properties"/>
    <ds:schemaRef ds:uri="7a015971-08c4-47fc-9d1d-c2117809bfe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b36a4dd-d5b1-4365-97e3-b9c76e6c8ec7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REGNSKAP OG BALANSE</vt:lpstr>
      <vt:lpstr>POSTERINGSJOURNAL</vt:lpstr>
      <vt:lpstr>BUDSJETT</vt:lpstr>
    </vt:vector>
  </TitlesOfParts>
  <Company>UiT Norges arktiske universitet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Henriksen Frode</dc:creator>
  <cp:lastModifiedBy>Daniel Skarsfjord</cp:lastModifiedBy>
  <cp:lastPrinted>2021-10-13T09:10:37Z</cp:lastPrinted>
  <dcterms:created xsi:type="dcterms:W3CDTF">2016-03-29T06:33:54Z</dcterms:created>
  <dcterms:modified xsi:type="dcterms:W3CDTF">2021-10-13T09:18:08Z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0x010100B64E3FB66308FE4AA914D6CDCFFF7AE6</vt:lpwstr>
  </property>
  <property fmtid="{D5CDD505-2E9C-101B-9397-08002B2CF9AE}" pid="3" name="_dlc_DocIdItemGuid">
    <vt:lpwstr>da36a129-6dc4-4af7-9b06-6c06b7ad5227</vt:lpwstr>
  </property>
</Properties>
</file>